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50" yWindow="165" windowWidth="9420" windowHeight="7365"/>
  </bookViews>
  <sheets>
    <sheet name="Прил 14 (Свод плана ФХД)" sheetId="4" r:id="rId1"/>
  </sheets>
  <calcPr calcId="114210"/>
</workbook>
</file>

<file path=xl/calcChain.xml><?xml version="1.0" encoding="utf-8"?>
<calcChain xmlns="http://schemas.openxmlformats.org/spreadsheetml/2006/main">
  <c r="K47" i="4"/>
  <c r="N40"/>
  <c r="N33"/>
  <c r="K22"/>
  <c r="K33"/>
  <c r="G22"/>
  <c r="F23"/>
  <c r="F24"/>
  <c r="F32"/>
  <c r="F31"/>
  <c r="F25"/>
  <c r="F26"/>
  <c r="F27"/>
  <c r="F28"/>
  <c r="F29"/>
  <c r="F30"/>
  <c r="F22"/>
  <c r="C15"/>
  <c r="D15"/>
  <c r="B16"/>
  <c r="B17"/>
  <c r="B19"/>
  <c r="B20"/>
  <c r="B18"/>
  <c r="B15"/>
  <c r="M31"/>
  <c r="N31"/>
  <c r="O31"/>
  <c r="F18"/>
  <c r="M18"/>
  <c r="N18"/>
  <c r="O18"/>
  <c r="F19"/>
  <c r="M19"/>
  <c r="N19"/>
  <c r="O19"/>
  <c r="F16"/>
  <c r="F17"/>
  <c r="F15"/>
  <c r="G15"/>
  <c r="P47"/>
  <c r="N10"/>
  <c r="F10"/>
  <c r="B10"/>
  <c r="M10"/>
  <c r="O10"/>
  <c r="N11"/>
  <c r="F11"/>
  <c r="B11"/>
  <c r="M11"/>
  <c r="O11"/>
  <c r="N12"/>
  <c r="F12"/>
  <c r="B12"/>
  <c r="M12"/>
  <c r="O12"/>
  <c r="N13"/>
  <c r="B13"/>
  <c r="M13"/>
  <c r="O13"/>
  <c r="N14"/>
  <c r="F14"/>
  <c r="B14"/>
  <c r="M14"/>
  <c r="O14"/>
  <c r="N15"/>
  <c r="M15"/>
  <c r="O15"/>
  <c r="N16"/>
  <c r="M16"/>
  <c r="O16"/>
  <c r="N17"/>
  <c r="M17"/>
  <c r="O17"/>
  <c r="N21"/>
  <c r="F21"/>
  <c r="B21"/>
  <c r="M21"/>
  <c r="O21"/>
  <c r="L22"/>
  <c r="J22"/>
  <c r="I22"/>
  <c r="N22"/>
  <c r="H22"/>
  <c r="B23"/>
  <c r="B24"/>
  <c r="B25"/>
  <c r="B26"/>
  <c r="B27"/>
  <c r="B28"/>
  <c r="B29"/>
  <c r="B30"/>
  <c r="B32"/>
  <c r="B22"/>
  <c r="M22"/>
  <c r="O22"/>
  <c r="N23"/>
  <c r="M23"/>
  <c r="O23"/>
  <c r="N24"/>
  <c r="M24"/>
  <c r="O24"/>
  <c r="N25"/>
  <c r="M25"/>
  <c r="O25"/>
  <c r="N26"/>
  <c r="M26"/>
  <c r="O26"/>
  <c r="N27"/>
  <c r="M27"/>
  <c r="O27"/>
  <c r="N28"/>
  <c r="M28"/>
  <c r="O28"/>
  <c r="N29"/>
  <c r="M29"/>
  <c r="O29"/>
  <c r="N30"/>
  <c r="M30"/>
  <c r="O30"/>
  <c r="N32"/>
  <c r="M32"/>
  <c r="O32"/>
  <c r="L33"/>
  <c r="J33"/>
  <c r="I33"/>
  <c r="G33"/>
  <c r="H33"/>
  <c r="F33"/>
  <c r="B34"/>
  <c r="B35"/>
  <c r="B36"/>
  <c r="B37"/>
  <c r="B38"/>
  <c r="B33"/>
  <c r="M33"/>
  <c r="O33"/>
  <c r="N34"/>
  <c r="F34"/>
  <c r="M34"/>
  <c r="O34"/>
  <c r="N35"/>
  <c r="F35"/>
  <c r="M35"/>
  <c r="O35"/>
  <c r="N36"/>
  <c r="M36"/>
  <c r="O36"/>
  <c r="N37"/>
  <c r="F37"/>
  <c r="M37"/>
  <c r="O37"/>
  <c r="N38"/>
  <c r="F38"/>
  <c r="M38"/>
  <c r="O38"/>
  <c r="N39"/>
  <c r="M39"/>
  <c r="O39"/>
  <c r="M40"/>
  <c r="O40"/>
  <c r="L41"/>
  <c r="J41"/>
  <c r="I41"/>
  <c r="N41"/>
  <c r="G41"/>
  <c r="H41"/>
  <c r="F41"/>
  <c r="B42"/>
  <c r="B43"/>
  <c r="B44"/>
  <c r="B41"/>
  <c r="M41"/>
  <c r="O41"/>
  <c r="N42"/>
  <c r="F42"/>
  <c r="M42"/>
  <c r="O42"/>
  <c r="N43"/>
  <c r="F43"/>
  <c r="M43"/>
  <c r="O43"/>
  <c r="N44"/>
  <c r="F44"/>
  <c r="M44"/>
  <c r="O44"/>
  <c r="N45"/>
  <c r="F45"/>
  <c r="B45"/>
  <c r="M45"/>
  <c r="O45"/>
  <c r="N46"/>
  <c r="F46"/>
  <c r="B46"/>
  <c r="M46"/>
  <c r="O46"/>
  <c r="L47"/>
  <c r="J47"/>
  <c r="I47"/>
  <c r="N47"/>
  <c r="G47"/>
  <c r="H47"/>
  <c r="F47"/>
  <c r="B48"/>
  <c r="B49"/>
  <c r="B50"/>
  <c r="B51"/>
  <c r="B52"/>
  <c r="B53"/>
  <c r="B54"/>
  <c r="B47"/>
  <c r="M47"/>
  <c r="O47"/>
  <c r="N48"/>
  <c r="F48"/>
  <c r="M48"/>
  <c r="O48"/>
  <c r="N49"/>
  <c r="F49"/>
  <c r="M49"/>
  <c r="O49"/>
  <c r="N50"/>
  <c r="F50"/>
  <c r="M50"/>
  <c r="O50"/>
  <c r="N51"/>
  <c r="F51"/>
  <c r="M51"/>
  <c r="O51"/>
  <c r="N52"/>
  <c r="F52"/>
  <c r="M52"/>
  <c r="O52"/>
  <c r="N53"/>
  <c r="F53"/>
  <c r="M53"/>
  <c r="O53"/>
  <c r="N54"/>
  <c r="F54"/>
  <c r="M54"/>
  <c r="O54"/>
  <c r="L8"/>
  <c r="J8"/>
  <c r="I8"/>
  <c r="G8"/>
  <c r="H8"/>
  <c r="F8"/>
  <c r="B8"/>
  <c r="M8"/>
  <c r="C47"/>
  <c r="C22"/>
  <c r="C33"/>
  <c r="C41"/>
  <c r="C8"/>
  <c r="D22"/>
  <c r="D33"/>
  <c r="D41"/>
  <c r="D47"/>
  <c r="D8"/>
  <c r="E15"/>
  <c r="E22"/>
  <c r="E33"/>
  <c r="E41"/>
  <c r="E47"/>
  <c r="E8"/>
  <c r="K8"/>
  <c r="N8"/>
  <c r="O8"/>
</calcChain>
</file>

<file path=xl/sharedStrings.xml><?xml version="1.0" encoding="utf-8"?>
<sst xmlns="http://schemas.openxmlformats.org/spreadsheetml/2006/main" count="83" uniqueCount="78">
  <si>
    <t>КОСГУ</t>
  </si>
  <si>
    <t xml:space="preserve">     подпись</t>
  </si>
  <si>
    <t xml:space="preserve">Исполнитель </t>
  </si>
  <si>
    <t>Тел.</t>
  </si>
  <si>
    <t>(наименование ГРБС)</t>
  </si>
  <si>
    <t>** заполняется в ручную</t>
  </si>
  <si>
    <t>кол-во штатных ед. для исполнения задания **</t>
  </si>
  <si>
    <t>Увеличение стоимости материальных запасов (340)</t>
  </si>
  <si>
    <t>Увеличение стоимости основных средств (310)</t>
  </si>
  <si>
    <t>Социальное обеспечение  (260)</t>
  </si>
  <si>
    <t>Прочие расходы (290)</t>
  </si>
  <si>
    <t>Прочие работы, услуги (226)</t>
  </si>
  <si>
    <t>Работы, услуги по содержанию имущества (225)</t>
  </si>
  <si>
    <t>Арендная плата за пользование имуществом (224)</t>
  </si>
  <si>
    <t>Коммунальные услуги (223)</t>
  </si>
  <si>
    <t>Транспортные услуги (222)</t>
  </si>
  <si>
    <t>Услуги связи (221)</t>
  </si>
  <si>
    <t>Начисления на выплаты по оплате труда (213)</t>
  </si>
  <si>
    <t>Прочие выплаты (212)</t>
  </si>
  <si>
    <t>Заработная плата (211)</t>
  </si>
  <si>
    <t>Всего</t>
  </si>
  <si>
    <t>Итого</t>
  </si>
  <si>
    <t>Муниципальное казенное учреждение "Управление народного образования" 
Дальнереченского муниципального района</t>
  </si>
  <si>
    <t>Реализация основных
 общеобразовательных программ дошкольного образования- 0701</t>
  </si>
  <si>
    <t>Реализация основных
 общеобразовательных программ общего образования-0702</t>
  </si>
  <si>
    <t>Сумма финансового обеспечения муниципального задания на 2017год</t>
  </si>
  <si>
    <t>в том числе</t>
  </si>
  <si>
    <t>Сумма финансового обеспечения муниципального задания на 2017год-0120170590-611-241</t>
  </si>
  <si>
    <r>
      <t>Присмотр
 и уход</t>
    </r>
    <r>
      <rPr>
        <b/>
        <sz val="11"/>
        <rFont val="Times New Roman"/>
        <family val="1"/>
        <charset val="204"/>
      </rPr>
      <t>-0110170590-611-241</t>
    </r>
  </si>
  <si>
    <r>
      <t>реализация основных общеобразовательных программ дошкольного образования-</t>
    </r>
    <r>
      <rPr>
        <b/>
        <sz val="11"/>
        <rFont val="Times New Roman"/>
        <family val="1"/>
        <charset val="204"/>
      </rPr>
      <t>0110193070-611-241(краевые)</t>
    </r>
  </si>
  <si>
    <t>Объем субсидий муниципальным
 бюджетным учреждениям на иные цели, не связанные с возмещением нормативных затрат при оказании муниципальных услуг в соответствии с муниципальным заданием</t>
  </si>
  <si>
    <t>Субсидии на иные цели</t>
  </si>
  <si>
    <t>ПЛАН
 Финансово-хозяйственной деятельности</t>
  </si>
  <si>
    <t>нормативные
 затраты на содержание имущества</t>
  </si>
  <si>
    <t>реализация основных общеобразовательных программ  общего образования-0120170590</t>
  </si>
  <si>
    <t xml:space="preserve"> рублей</t>
  </si>
  <si>
    <t>Дальэнерго</t>
  </si>
  <si>
    <t>Примтеплоэнерго</t>
  </si>
  <si>
    <t>Обслуживание АПС</t>
  </si>
  <si>
    <t>Сервисное обслуживание узла учета тепловой энергии</t>
  </si>
  <si>
    <t>Зарядка огнетушителей</t>
  </si>
  <si>
    <t>оказание услуг мониторинга по системе ГЛОНАСС</t>
  </si>
  <si>
    <t>техосмотр</t>
  </si>
  <si>
    <t>поддержание технико-экономических показателей объектов имущества (заправка катриджей)</t>
  </si>
  <si>
    <t>окашивание территории</t>
  </si>
  <si>
    <t>акарицидная обработка</t>
  </si>
  <si>
    <t>дезинфекция, дератизация</t>
  </si>
  <si>
    <t>Проведение медицинского осмотра</t>
  </si>
  <si>
    <t>Проведение лабораторных исследований</t>
  </si>
  <si>
    <t>Специальная оценка условий труда</t>
  </si>
  <si>
    <t>обучение кочегаров</t>
  </si>
  <si>
    <t>оплата услуг на страхование гражданской ответственности владельцев транспортных средств</t>
  </si>
  <si>
    <t>Налог на имущество и земельный налог (851)</t>
  </si>
  <si>
    <t>прочие налоги(транспортный и загрязнение окружающей среды)(852)</t>
  </si>
  <si>
    <t>иные платежи(853)</t>
  </si>
  <si>
    <t>медикаменты</t>
  </si>
  <si>
    <t>питание</t>
  </si>
  <si>
    <t>дрова</t>
  </si>
  <si>
    <t>ГСМ</t>
  </si>
  <si>
    <t>Запчасти</t>
  </si>
  <si>
    <t>Материалы для текущего ремонта</t>
  </si>
  <si>
    <t>хоз.материалы</t>
  </si>
  <si>
    <r>
      <t>реализация основных общеобразовательных программ общего образования-</t>
    </r>
    <r>
      <rPr>
        <b/>
        <sz val="12"/>
        <rFont val="Times New Roman"/>
        <family val="1"/>
        <charset val="204"/>
      </rPr>
      <t xml:space="preserve"> 0120193060(краевые)</t>
    </r>
  </si>
  <si>
    <r>
      <t>расходы на обеспечение бесплатным питанием учащихся 1-4кл-</t>
    </r>
    <r>
      <rPr>
        <b/>
        <sz val="12"/>
        <rFont val="Times New Roman"/>
        <family val="1"/>
        <charset val="204"/>
      </rPr>
      <t>0120П23050</t>
    </r>
  </si>
  <si>
    <r>
      <t>обеспечением
 обучающихся
 в младших классах(1--4включ) -</t>
    </r>
    <r>
      <rPr>
        <b/>
        <sz val="12"/>
        <rFont val="Times New Roman"/>
        <family val="1"/>
        <charset val="204"/>
      </rPr>
      <t xml:space="preserve">0120П93050 (краевые) </t>
    </r>
  </si>
  <si>
    <t>Оплата Интернета</t>
  </si>
  <si>
    <t>Готовые блюда</t>
  </si>
  <si>
    <t>Поступления от оказания государственным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</si>
  <si>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Гуцалюк Н.В.</t>
  </si>
  <si>
    <t>Бринько Т.В.</t>
  </si>
  <si>
    <t>Директор МКУ "УНО"ДМР</t>
  </si>
  <si>
    <t>Главный распорядитель средств  бюджета</t>
  </si>
  <si>
    <t>ООО "Абсолют-Сервис"</t>
  </si>
  <si>
    <t>Водопотребление</t>
  </si>
  <si>
    <t>вывоз твердых отходов</t>
  </si>
  <si>
    <t>Вывоз жидких отходов</t>
  </si>
  <si>
    <r>
      <t xml:space="preserve"> Показатели плана финансово-хозяйственной деятельности бюджетных  учреждений  на очередной финансовый год и плановый период по </t>
    </r>
    <r>
      <rPr>
        <b/>
        <sz val="18"/>
        <color indexed="8"/>
        <rFont val="Times New Roman"/>
        <family val="1"/>
        <charset val="204"/>
      </rPr>
      <t>МОБУ "СОШ с.Ариадное"-2018г</t>
    </r>
  </si>
  <si>
    <r>
      <t xml:space="preserve">Организация и обеспечение оздоровления и отдыха детей Приморского края (за исключением организации отдыха детей в каникулярное время) - </t>
    </r>
    <r>
      <rPr>
        <b/>
        <sz val="12"/>
        <rFont val="Times New Roman"/>
        <family val="1"/>
        <charset val="204"/>
      </rPr>
      <t>003-0707-01303933080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</si>
</sst>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&quot;р.&quot;_-;\-* #,##0.00\ &quot;р.&quot;_-;_-* &quot;-&quot;??\ &quot;р.&quot;_-;_-@_-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2"/>
      <charset val="204"/>
    </font>
    <font>
      <sz val="10"/>
      <name val="Helv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0">
    <xf numFmtId="0" fontId="0" fillId="0" borderId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3" fillId="0" borderId="0"/>
    <xf numFmtId="0" fontId="10" fillId="0" borderId="0"/>
    <xf numFmtId="0" fontId="11" fillId="0" borderId="0"/>
    <xf numFmtId="0" fontId="34" fillId="0" borderId="0"/>
    <xf numFmtId="0" fontId="14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3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3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5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17" fillId="2" borderId="5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center" vertical="center"/>
    </xf>
    <xf numFmtId="4" fontId="23" fillId="0" borderId="6" xfId="0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4" fontId="24" fillId="2" borderId="5" xfId="0" applyNumberFormat="1" applyFont="1" applyFill="1" applyBorder="1" applyAlignment="1">
      <alignment horizontal="center" vertical="center"/>
    </xf>
    <xf numFmtId="0" fontId="2" fillId="0" borderId="6" xfId="0" applyFont="1" applyBorder="1"/>
    <xf numFmtId="4" fontId="24" fillId="0" borderId="5" xfId="0" applyNumberFormat="1" applyFont="1" applyFill="1" applyBorder="1" applyAlignment="1">
      <alignment horizontal="center" vertical="center"/>
    </xf>
    <xf numFmtId="4" fontId="25" fillId="0" borderId="5" xfId="0" applyNumberFormat="1" applyFont="1" applyFill="1" applyBorder="1" applyAlignment="1">
      <alignment horizontal="center" vertical="center"/>
    </xf>
    <xf numFmtId="4" fontId="25" fillId="2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" fillId="0" borderId="9" xfId="0" applyFont="1" applyBorder="1"/>
    <xf numFmtId="4" fontId="27" fillId="0" borderId="6" xfId="0" applyNumberFormat="1" applyFont="1" applyBorder="1"/>
    <xf numFmtId="4" fontId="28" fillId="0" borderId="6" xfId="0" applyNumberFormat="1" applyFont="1" applyBorder="1"/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4" fontId="2" fillId="0" borderId="6" xfId="0" applyNumberFormat="1" applyFont="1" applyBorder="1"/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0" fillId="0" borderId="30" xfId="0" applyBorder="1"/>
    <xf numFmtId="0" fontId="0" fillId="0" borderId="21" xfId="0" applyBorder="1"/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</cellXfs>
  <cellStyles count="60">
    <cellStyle name="Денежный 2" xfId="1"/>
    <cellStyle name="Денежный 2 2" xfId="2"/>
    <cellStyle name="Денежный 2 3" xfId="3"/>
    <cellStyle name="Денежный 2_стр.00" xfId="4"/>
    <cellStyle name="Обычный" xfId="0" builtinId="0"/>
    <cellStyle name="Обычный 2" xfId="5"/>
    <cellStyle name="Обычный 2 2" xfId="6"/>
    <cellStyle name="Обычный 2 3" xfId="7"/>
    <cellStyle name="Обычный 2 4" xfId="8"/>
    <cellStyle name="Обычный 2_ПЛАН ФХД по Ариадное" xfId="9"/>
    <cellStyle name="Обычный 3" xfId="10"/>
    <cellStyle name="Обычный 3 2" xfId="11"/>
    <cellStyle name="Обычный 3 2 2" xfId="12"/>
    <cellStyle name="Обычный 3 2 2 2" xfId="13"/>
    <cellStyle name="Обычный 3 2 2_ПЛАН ФХД по Ариадное" xfId="14"/>
    <cellStyle name="Обычный 3 2 3" xfId="15"/>
    <cellStyle name="Обычный 3 2_$158869_01d" xfId="16"/>
    <cellStyle name="Обычный 3 3" xfId="17"/>
    <cellStyle name="Обычный 3 3 2" xfId="18"/>
    <cellStyle name="Обычный 3 3 3" xfId="19"/>
    <cellStyle name="Обычный 3 3_$158869_03d" xfId="20"/>
    <cellStyle name="Обычный 3 4" xfId="21"/>
    <cellStyle name="Обычный 3 4 2" xfId="22"/>
    <cellStyle name="Обычный 3 4_ПЛАН ФХД по Ариадное" xfId="23"/>
    <cellStyle name="Обычный 3 5" xfId="24"/>
    <cellStyle name="Обычный 3 6" xfId="25"/>
    <cellStyle name="Обычный 3_$158869_01d" xfId="26"/>
    <cellStyle name="Обычный 4" xfId="27"/>
    <cellStyle name="Обычный 4 2" xfId="28"/>
    <cellStyle name="Обычный 4 3" xfId="29"/>
    <cellStyle name="Обычный 4 4" xfId="30"/>
    <cellStyle name="Обычный 4 5" xfId="31"/>
    <cellStyle name="Обычный 4_стр.00" xfId="32"/>
    <cellStyle name="Обычный 5" xfId="33"/>
    <cellStyle name="Обычный 5 2" xfId="34"/>
    <cellStyle name="Обычный 5 2 2" xfId="35"/>
    <cellStyle name="Обычный 5 2 2 2" xfId="36"/>
    <cellStyle name="Обычный 5 2 2 2 2" xfId="37"/>
    <cellStyle name="Обычный 5 2 2 2_ПЛАН ФХД по Ариадное" xfId="38"/>
    <cellStyle name="Обычный 5 2 2 3" xfId="39"/>
    <cellStyle name="Обычный 5 2 2_$158869_01d" xfId="40"/>
    <cellStyle name="Обычный 5 2 3" xfId="41"/>
    <cellStyle name="Обычный 5 2 3 2" xfId="42"/>
    <cellStyle name="Обычный 5 2 3_ПЛАН ФХД по Ариадное" xfId="43"/>
    <cellStyle name="Обычный 5 2 4" xfId="44"/>
    <cellStyle name="Обычный 5 2_$158869_01d" xfId="45"/>
    <cellStyle name="Обычный 5 3" xfId="46"/>
    <cellStyle name="Обычный 5 3 2" xfId="47"/>
    <cellStyle name="Обычный 5 3_ПЛАН ФХД по Ариадное" xfId="48"/>
    <cellStyle name="Обычный 5 4" xfId="49"/>
    <cellStyle name="Обычный 5 5" xfId="50"/>
    <cellStyle name="Обычный 5_$158869_01d" xfId="51"/>
    <cellStyle name="Обычный 6" xfId="52"/>
    <cellStyle name="Обычный 6 2" xfId="53"/>
    <cellStyle name="Обычный 6 3" xfId="54"/>
    <cellStyle name="Обычный 6_стр.00" xfId="55"/>
    <cellStyle name="Обычный 7" xfId="56"/>
    <cellStyle name="Обычный 7 2" xfId="57"/>
    <cellStyle name="Обычный 8" xfId="58"/>
    <cellStyle name="Стиль 1" xfId="5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P65"/>
  <sheetViews>
    <sheetView tabSelected="1" topLeftCell="E7" zoomScaleSheetLayoutView="100" workbookViewId="0">
      <selection activeCell="Q5" sqref="Q5"/>
    </sheetView>
  </sheetViews>
  <sheetFormatPr defaultRowHeight="15"/>
  <cols>
    <col min="1" max="1" width="16.28515625" customWidth="1"/>
    <col min="2" max="2" width="15.28515625" customWidth="1"/>
    <col min="3" max="3" width="15.140625" customWidth="1"/>
    <col min="4" max="4" width="15.85546875" style="5" customWidth="1"/>
    <col min="5" max="5" width="13.42578125" customWidth="1"/>
    <col min="6" max="6" width="14.42578125" customWidth="1"/>
    <col min="7" max="7" width="15.140625" customWidth="1"/>
    <col min="8" max="8" width="13.5703125" customWidth="1"/>
    <col min="9" max="9" width="14" customWidth="1"/>
    <col min="10" max="10" width="12.85546875" customWidth="1"/>
    <col min="11" max="11" width="14.28515625" customWidth="1"/>
    <col min="12" max="12" width="13.140625" customWidth="1"/>
    <col min="13" max="13" width="16.140625" customWidth="1"/>
    <col min="14" max="14" width="16" customWidth="1"/>
    <col min="15" max="15" width="18" customWidth="1"/>
    <col min="16" max="16" width="16.42578125" customWidth="1"/>
  </cols>
  <sheetData>
    <row r="1" spans="1:16" s="1" customFormat="1" ht="50.25" customHeight="1">
      <c r="A1" s="88" t="s">
        <v>76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6" s="1" customFormat="1">
      <c r="A2" s="15"/>
      <c r="B2" s="15"/>
      <c r="C2" s="15"/>
      <c r="D2" s="15"/>
      <c r="E2" s="15"/>
      <c r="F2" s="15"/>
      <c r="G2" s="16"/>
      <c r="H2" s="15"/>
      <c r="I2" s="15"/>
      <c r="J2" s="15"/>
      <c r="K2" s="15"/>
      <c r="L2" s="15"/>
    </row>
    <row r="3" spans="1:16" s="1" customFormat="1" ht="40.5" customHeight="1">
      <c r="A3" s="90" t="s">
        <v>71</v>
      </c>
      <c r="B3" s="90"/>
      <c r="C3" s="91"/>
      <c r="D3" s="91" t="s">
        <v>22</v>
      </c>
      <c r="E3" s="91"/>
      <c r="F3" s="91"/>
      <c r="G3" s="91"/>
      <c r="H3" s="91"/>
      <c r="I3" s="91"/>
      <c r="J3" s="91"/>
      <c r="K3" s="91"/>
      <c r="L3" s="91"/>
    </row>
    <row r="4" spans="1:16" s="1" customFormat="1" ht="15" customHeight="1" thickBot="1">
      <c r="A4" s="14"/>
      <c r="B4" s="14"/>
      <c r="C4" s="14"/>
      <c r="D4" s="13"/>
      <c r="E4" s="13"/>
      <c r="F4" s="13"/>
      <c r="G4" s="13"/>
      <c r="H4" s="13"/>
      <c r="I4" s="13"/>
      <c r="J4" s="12"/>
      <c r="K4" s="12"/>
      <c r="L4" s="12" t="s">
        <v>35</v>
      </c>
    </row>
    <row r="5" spans="1:16" s="1" customFormat="1" ht="81" customHeight="1">
      <c r="A5" s="102" t="s">
        <v>0</v>
      </c>
      <c r="B5" s="92" t="s">
        <v>23</v>
      </c>
      <c r="C5" s="93"/>
      <c r="D5" s="93"/>
      <c r="E5" s="94"/>
      <c r="F5" s="92" t="s">
        <v>24</v>
      </c>
      <c r="G5" s="97"/>
      <c r="H5" s="98"/>
      <c r="I5" s="128" t="s">
        <v>30</v>
      </c>
      <c r="J5" s="129"/>
      <c r="K5" s="129"/>
      <c r="L5" s="130"/>
      <c r="M5" s="126" t="s">
        <v>21</v>
      </c>
      <c r="N5" s="127"/>
      <c r="O5" s="119" t="s">
        <v>32</v>
      </c>
      <c r="P5" s="114" t="s">
        <v>67</v>
      </c>
    </row>
    <row r="6" spans="1:16" s="1" customFormat="1" ht="15" customHeight="1">
      <c r="A6" s="103"/>
      <c r="B6" s="105" t="s">
        <v>25</v>
      </c>
      <c r="C6" s="95" t="s">
        <v>26</v>
      </c>
      <c r="D6" s="101"/>
      <c r="E6" s="96"/>
      <c r="F6" s="105" t="s">
        <v>27</v>
      </c>
      <c r="G6" s="95" t="s">
        <v>26</v>
      </c>
      <c r="H6" s="96"/>
      <c r="I6" s="117" t="s">
        <v>62</v>
      </c>
      <c r="J6" s="99" t="s">
        <v>63</v>
      </c>
      <c r="K6" s="99" t="s">
        <v>77</v>
      </c>
      <c r="L6" s="122" t="s">
        <v>64</v>
      </c>
      <c r="M6" s="105" t="s">
        <v>25</v>
      </c>
      <c r="N6" s="124" t="s">
        <v>31</v>
      </c>
      <c r="O6" s="120"/>
      <c r="P6" s="115"/>
    </row>
    <row r="7" spans="1:16" s="1" customFormat="1" ht="246" customHeight="1">
      <c r="A7" s="104"/>
      <c r="B7" s="106"/>
      <c r="C7" s="17" t="s">
        <v>29</v>
      </c>
      <c r="D7" s="17" t="s">
        <v>28</v>
      </c>
      <c r="E7" s="36" t="s">
        <v>33</v>
      </c>
      <c r="F7" s="106"/>
      <c r="G7" s="18" t="s">
        <v>34</v>
      </c>
      <c r="H7" s="36" t="s">
        <v>33</v>
      </c>
      <c r="I7" s="118"/>
      <c r="J7" s="100"/>
      <c r="K7" s="100"/>
      <c r="L7" s="123"/>
      <c r="M7" s="106"/>
      <c r="N7" s="125"/>
      <c r="O7" s="121"/>
      <c r="P7" s="116"/>
    </row>
    <row r="8" spans="1:16" s="1" customFormat="1" ht="30.75" customHeight="1">
      <c r="A8" s="31" t="s">
        <v>20</v>
      </c>
      <c r="B8" s="37">
        <f>B10+B11+B12+B13+B14+B15+B22+B33+B41+B46+B47</f>
        <v>3147170.58</v>
      </c>
      <c r="C8" s="24">
        <f>C10+C11+C12+C13+C14+C15+C22+C33+C41+C46+C47</f>
        <v>947023.82000000007</v>
      </c>
      <c r="D8" s="24">
        <f>D10+D11+D12+D13+D14+D15+D22+D33+D41+D46+D47</f>
        <v>2193682.3199999998</v>
      </c>
      <c r="E8" s="38">
        <f>E10+E11+E12+E13+E14+E15+E22+E33+E41+E46+E47</f>
        <v>6464.44</v>
      </c>
      <c r="F8" s="37">
        <f>G8+H8</f>
        <v>3124926.2899999996</v>
      </c>
      <c r="G8" s="24">
        <f t="shared" ref="G8:L8" si="0">G10+G11+G12+G13+G14+G15+G22+G33+G41+G46+G47</f>
        <v>3079910.9099999997</v>
      </c>
      <c r="H8" s="38">
        <f t="shared" si="0"/>
        <v>45015.38</v>
      </c>
      <c r="I8" s="37">
        <f t="shared" si="0"/>
        <v>6537143</v>
      </c>
      <c r="J8" s="24">
        <f t="shared" si="0"/>
        <v>39200</v>
      </c>
      <c r="K8" s="24">
        <f t="shared" si="0"/>
        <v>105747.6</v>
      </c>
      <c r="L8" s="38">
        <f t="shared" si="0"/>
        <v>120052</v>
      </c>
      <c r="M8" s="62">
        <f>F8+B8</f>
        <v>6272096.8699999992</v>
      </c>
      <c r="N8" s="25">
        <f>L8+J8+I8+K8</f>
        <v>6802142.5999999996</v>
      </c>
      <c r="O8" s="26">
        <f>N8+M8</f>
        <v>13074239.469999999</v>
      </c>
      <c r="P8" s="70">
        <v>318240</v>
      </c>
    </row>
    <row r="9" spans="1:16" s="1" customFormat="1" ht="16.5">
      <c r="A9" s="32"/>
      <c r="B9" s="39"/>
      <c r="C9" s="9"/>
      <c r="D9" s="9"/>
      <c r="E9" s="40"/>
      <c r="F9" s="39"/>
      <c r="G9" s="9"/>
      <c r="H9" s="40"/>
      <c r="I9" s="53"/>
      <c r="J9" s="11"/>
      <c r="K9" s="78"/>
      <c r="L9" s="54"/>
      <c r="M9" s="64"/>
      <c r="N9" s="27"/>
      <c r="O9" s="27"/>
      <c r="P9" s="63"/>
    </row>
    <row r="10" spans="1:16" s="1" customFormat="1" ht="31.5">
      <c r="A10" s="33" t="s">
        <v>19</v>
      </c>
      <c r="B10" s="41">
        <f>C10+D10</f>
        <v>2162205.9500000002</v>
      </c>
      <c r="C10" s="19">
        <v>718390.8</v>
      </c>
      <c r="D10" s="19">
        <v>1443815.15</v>
      </c>
      <c r="E10" s="42"/>
      <c r="F10" s="51">
        <f>G10+H10</f>
        <v>1582243.2</v>
      </c>
      <c r="G10" s="19">
        <v>1582243.2</v>
      </c>
      <c r="H10" s="42"/>
      <c r="I10" s="55">
        <v>4881311.0599999996</v>
      </c>
      <c r="J10" s="20">
        <v>0</v>
      </c>
      <c r="K10" s="79"/>
      <c r="L10" s="56"/>
      <c r="M10" s="62">
        <f t="shared" ref="M10:M54" si="1">F10+B10</f>
        <v>3744449.1500000004</v>
      </c>
      <c r="N10" s="25">
        <f t="shared" ref="N10:N54" si="2">L10+J10+I10</f>
        <v>4881311.0599999996</v>
      </c>
      <c r="O10" s="26">
        <f t="shared" ref="O10:O54" si="3">N10+M10</f>
        <v>8625760.2100000009</v>
      </c>
      <c r="P10" s="63"/>
    </row>
    <row r="11" spans="1:16" s="1" customFormat="1" ht="47.25">
      <c r="A11" s="33" t="s">
        <v>18</v>
      </c>
      <c r="B11" s="41">
        <f t="shared" ref="B11:B54" si="4">C11+D11</f>
        <v>0</v>
      </c>
      <c r="C11" s="19"/>
      <c r="D11" s="19"/>
      <c r="E11" s="42"/>
      <c r="F11" s="51">
        <f t="shared" ref="F11:F54" si="5">G11+H11</f>
        <v>4800</v>
      </c>
      <c r="G11" s="19">
        <v>4800</v>
      </c>
      <c r="H11" s="42"/>
      <c r="I11" s="55"/>
      <c r="J11" s="20"/>
      <c r="K11" s="79"/>
      <c r="L11" s="56"/>
      <c r="M11" s="62">
        <f t="shared" si="1"/>
        <v>4800</v>
      </c>
      <c r="N11" s="25">
        <f t="shared" si="2"/>
        <v>0</v>
      </c>
      <c r="O11" s="26">
        <f t="shared" si="3"/>
        <v>4800</v>
      </c>
      <c r="P11" s="87"/>
    </row>
    <row r="12" spans="1:16" s="1" customFormat="1" ht="63">
      <c r="A12" s="33" t="s">
        <v>17</v>
      </c>
      <c r="B12" s="41">
        <f t="shared" si="4"/>
        <v>652986.18999999994</v>
      </c>
      <c r="C12" s="19">
        <v>216954.02</v>
      </c>
      <c r="D12" s="19">
        <v>436032.17</v>
      </c>
      <c r="E12" s="42"/>
      <c r="F12" s="51">
        <f t="shared" si="5"/>
        <v>477837.45</v>
      </c>
      <c r="G12" s="19">
        <v>477837.45</v>
      </c>
      <c r="H12" s="42"/>
      <c r="I12" s="55">
        <v>1474155.94</v>
      </c>
      <c r="J12" s="20">
        <v>0</v>
      </c>
      <c r="K12" s="79"/>
      <c r="L12" s="56"/>
      <c r="M12" s="62">
        <f t="shared" si="1"/>
        <v>1130823.6399999999</v>
      </c>
      <c r="N12" s="25">
        <f t="shared" si="2"/>
        <v>1474155.94</v>
      </c>
      <c r="O12" s="26">
        <f t="shared" si="3"/>
        <v>2604979.58</v>
      </c>
      <c r="P12" s="87"/>
    </row>
    <row r="13" spans="1:16" s="1" customFormat="1" ht="31.5">
      <c r="A13" s="33" t="s">
        <v>16</v>
      </c>
      <c r="B13" s="41">
        <f t="shared" si="4"/>
        <v>0</v>
      </c>
      <c r="C13" s="19"/>
      <c r="D13" s="19">
        <v>0</v>
      </c>
      <c r="E13" s="42"/>
      <c r="F13" s="51">
        <v>10124.4</v>
      </c>
      <c r="G13" s="19">
        <v>10124.4</v>
      </c>
      <c r="H13" s="42"/>
      <c r="I13" s="55"/>
      <c r="J13" s="20"/>
      <c r="K13" s="79"/>
      <c r="L13" s="56"/>
      <c r="M13" s="62">
        <f t="shared" si="1"/>
        <v>10124.4</v>
      </c>
      <c r="N13" s="25">
        <f t="shared" si="2"/>
        <v>0</v>
      </c>
      <c r="O13" s="26">
        <f t="shared" si="3"/>
        <v>10124.4</v>
      </c>
      <c r="P13" s="63"/>
    </row>
    <row r="14" spans="1:16" s="1" customFormat="1" ht="31.5">
      <c r="A14" s="33" t="s">
        <v>15</v>
      </c>
      <c r="B14" s="41">
        <f t="shared" si="4"/>
        <v>0</v>
      </c>
      <c r="C14" s="19"/>
      <c r="D14" s="19">
        <v>0</v>
      </c>
      <c r="E14" s="42"/>
      <c r="F14" s="51">
        <f t="shared" si="5"/>
        <v>0</v>
      </c>
      <c r="G14" s="19">
        <v>0</v>
      </c>
      <c r="H14" s="42"/>
      <c r="I14" s="51"/>
      <c r="J14" s="19"/>
      <c r="K14" s="80"/>
      <c r="L14" s="42"/>
      <c r="M14" s="62">
        <f t="shared" si="1"/>
        <v>0</v>
      </c>
      <c r="N14" s="25">
        <f t="shared" si="2"/>
        <v>0</v>
      </c>
      <c r="O14" s="26">
        <f t="shared" si="3"/>
        <v>0</v>
      </c>
      <c r="P14" s="63"/>
    </row>
    <row r="15" spans="1:16" s="1" customFormat="1" ht="31.5">
      <c r="A15" s="33" t="s">
        <v>14</v>
      </c>
      <c r="B15" s="43">
        <f>B16+B17+B18+B19+B20</f>
        <v>40380</v>
      </c>
      <c r="C15" s="43">
        <f>C16+C17+C18+C19+C20</f>
        <v>0</v>
      </c>
      <c r="D15" s="43">
        <f>D16+D17+D18+D19+D20</f>
        <v>40380</v>
      </c>
      <c r="E15" s="44">
        <f>E16+E17</f>
        <v>0</v>
      </c>
      <c r="F15" s="52">
        <f>F16+F17+F19</f>
        <v>73670</v>
      </c>
      <c r="G15" s="52">
        <f>G16+G17+G19</f>
        <v>73670</v>
      </c>
      <c r="H15" s="42"/>
      <c r="I15" s="51"/>
      <c r="J15" s="19"/>
      <c r="K15" s="80"/>
      <c r="L15" s="42"/>
      <c r="M15" s="62">
        <f t="shared" si="1"/>
        <v>114050</v>
      </c>
      <c r="N15" s="25">
        <f t="shared" si="2"/>
        <v>0</v>
      </c>
      <c r="O15" s="26">
        <f t="shared" si="3"/>
        <v>114050</v>
      </c>
      <c r="P15" s="63"/>
    </row>
    <row r="16" spans="1:16" s="1" customFormat="1" ht="16.5">
      <c r="A16" s="34" t="s">
        <v>36</v>
      </c>
      <c r="B16" s="41">
        <f t="shared" si="4"/>
        <v>40380</v>
      </c>
      <c r="C16" s="19"/>
      <c r="D16" s="19">
        <v>40380</v>
      </c>
      <c r="E16" s="42"/>
      <c r="F16" s="51">
        <f t="shared" si="5"/>
        <v>73670</v>
      </c>
      <c r="G16" s="19">
        <v>73670</v>
      </c>
      <c r="H16" s="42"/>
      <c r="I16" s="51"/>
      <c r="J16" s="19"/>
      <c r="K16" s="80"/>
      <c r="L16" s="42"/>
      <c r="M16" s="65">
        <f t="shared" si="1"/>
        <v>114050</v>
      </c>
      <c r="N16" s="28">
        <f t="shared" si="2"/>
        <v>0</v>
      </c>
      <c r="O16" s="27">
        <f t="shared" si="3"/>
        <v>114050</v>
      </c>
      <c r="P16" s="63"/>
    </row>
    <row r="17" spans="1:16" s="1" customFormat="1" ht="31.5">
      <c r="A17" s="34" t="s">
        <v>37</v>
      </c>
      <c r="B17" s="41">
        <f t="shared" si="4"/>
        <v>0</v>
      </c>
      <c r="C17" s="19"/>
      <c r="D17" s="19">
        <v>0</v>
      </c>
      <c r="E17" s="42"/>
      <c r="F17" s="51">
        <f t="shared" si="5"/>
        <v>0</v>
      </c>
      <c r="G17" s="19">
        <v>0</v>
      </c>
      <c r="H17" s="42"/>
      <c r="I17" s="51"/>
      <c r="J17" s="19"/>
      <c r="K17" s="80"/>
      <c r="L17" s="42"/>
      <c r="M17" s="65">
        <f t="shared" si="1"/>
        <v>0</v>
      </c>
      <c r="N17" s="28">
        <f t="shared" si="2"/>
        <v>0</v>
      </c>
      <c r="O17" s="27">
        <f t="shared" si="3"/>
        <v>0</v>
      </c>
      <c r="P17" s="63"/>
    </row>
    <row r="18" spans="1:16" s="1" customFormat="1" ht="31.5">
      <c r="A18" s="34" t="s">
        <v>72</v>
      </c>
      <c r="B18" s="41">
        <f t="shared" si="4"/>
        <v>0</v>
      </c>
      <c r="C18" s="19"/>
      <c r="D18" s="19"/>
      <c r="E18" s="42"/>
      <c r="F18" s="51">
        <f t="shared" si="5"/>
        <v>0</v>
      </c>
      <c r="G18" s="19"/>
      <c r="H18" s="42"/>
      <c r="I18" s="51"/>
      <c r="J18" s="19"/>
      <c r="K18" s="80"/>
      <c r="L18" s="42"/>
      <c r="M18" s="65">
        <f t="shared" si="1"/>
        <v>0</v>
      </c>
      <c r="N18" s="28">
        <f t="shared" si="2"/>
        <v>0</v>
      </c>
      <c r="O18" s="27">
        <f t="shared" si="3"/>
        <v>0</v>
      </c>
      <c r="P18" s="63"/>
    </row>
    <row r="19" spans="1:16" s="1" customFormat="1" ht="31.5">
      <c r="A19" s="34" t="s">
        <v>73</v>
      </c>
      <c r="B19" s="41">
        <f t="shared" si="4"/>
        <v>0</v>
      </c>
      <c r="C19" s="19"/>
      <c r="D19" s="19">
        <v>0</v>
      </c>
      <c r="E19" s="42"/>
      <c r="F19" s="51">
        <f t="shared" si="5"/>
        <v>0</v>
      </c>
      <c r="G19" s="19">
        <v>0</v>
      </c>
      <c r="H19" s="42"/>
      <c r="I19" s="51"/>
      <c r="J19" s="19"/>
      <c r="K19" s="80"/>
      <c r="L19" s="42"/>
      <c r="M19" s="65">
        <f t="shared" si="1"/>
        <v>0</v>
      </c>
      <c r="N19" s="28">
        <f t="shared" si="2"/>
        <v>0</v>
      </c>
      <c r="O19" s="27">
        <f t="shared" si="3"/>
        <v>0</v>
      </c>
      <c r="P19" s="63"/>
    </row>
    <row r="20" spans="1:16" s="1" customFormat="1" ht="31.5">
      <c r="A20" s="34" t="s">
        <v>75</v>
      </c>
      <c r="B20" s="41">
        <f t="shared" si="4"/>
        <v>0</v>
      </c>
      <c r="C20" s="19"/>
      <c r="D20" s="19">
        <v>0</v>
      </c>
      <c r="E20" s="42"/>
      <c r="F20" s="51"/>
      <c r="G20" s="19"/>
      <c r="H20" s="42"/>
      <c r="I20" s="51"/>
      <c r="J20" s="19"/>
      <c r="K20" s="80"/>
      <c r="L20" s="42"/>
      <c r="M20" s="65"/>
      <c r="N20" s="28"/>
      <c r="O20" s="27"/>
      <c r="P20" s="63"/>
    </row>
    <row r="21" spans="1:16" s="1" customFormat="1" ht="69.75" customHeight="1">
      <c r="A21" s="34" t="s">
        <v>13</v>
      </c>
      <c r="B21" s="41">
        <f t="shared" si="4"/>
        <v>0</v>
      </c>
      <c r="C21" s="19"/>
      <c r="D21" s="19"/>
      <c r="E21" s="42"/>
      <c r="F21" s="51">
        <f t="shared" si="5"/>
        <v>0</v>
      </c>
      <c r="G21" s="19"/>
      <c r="H21" s="42"/>
      <c r="I21" s="51"/>
      <c r="J21" s="19"/>
      <c r="K21" s="80"/>
      <c r="L21" s="42"/>
      <c r="M21" s="64">
        <f t="shared" si="1"/>
        <v>0</v>
      </c>
      <c r="N21" s="27">
        <f t="shared" si="2"/>
        <v>0</v>
      </c>
      <c r="O21" s="27">
        <f t="shared" si="3"/>
        <v>0</v>
      </c>
      <c r="P21" s="63"/>
    </row>
    <row r="22" spans="1:16" s="1" customFormat="1" ht="78.75">
      <c r="A22" s="33" t="s">
        <v>12</v>
      </c>
      <c r="B22" s="43">
        <f>B23+B24+B25+B26+B27+B28+B29+B30+B32</f>
        <v>44020</v>
      </c>
      <c r="C22" s="22">
        <f t="shared" ref="C22:L22" si="6">C23+C24+C25+C26+C27+C28+C29+C30+C32</f>
        <v>0</v>
      </c>
      <c r="D22" s="22">
        <f t="shared" si="6"/>
        <v>44020</v>
      </c>
      <c r="E22" s="44">
        <f t="shared" si="6"/>
        <v>0</v>
      </c>
      <c r="F22" s="52">
        <f>F23+F24+F25+F26+F27+F28+F29+F30+F31+F32</f>
        <v>77114</v>
      </c>
      <c r="G22" s="52">
        <f>G23+G24+G25+G26+G27+G28+G29+G30+G31+G32</f>
        <v>77114</v>
      </c>
      <c r="H22" s="44">
        <f t="shared" si="6"/>
        <v>0</v>
      </c>
      <c r="I22" s="43">
        <f t="shared" si="6"/>
        <v>0</v>
      </c>
      <c r="J22" s="22">
        <f t="shared" si="6"/>
        <v>0</v>
      </c>
      <c r="K22" s="22">
        <f t="shared" si="6"/>
        <v>0</v>
      </c>
      <c r="L22" s="44">
        <f t="shared" si="6"/>
        <v>0</v>
      </c>
      <c r="M22" s="62">
        <f t="shared" si="1"/>
        <v>121134</v>
      </c>
      <c r="N22" s="25">
        <f t="shared" si="2"/>
        <v>0</v>
      </c>
      <c r="O22" s="26">
        <f t="shared" si="3"/>
        <v>121134</v>
      </c>
      <c r="P22" s="63"/>
    </row>
    <row r="23" spans="1:16" s="1" customFormat="1" ht="30">
      <c r="A23" s="35" t="s">
        <v>38</v>
      </c>
      <c r="B23" s="41">
        <f t="shared" si="4"/>
        <v>36000</v>
      </c>
      <c r="C23" s="19"/>
      <c r="D23" s="19">
        <v>36000</v>
      </c>
      <c r="E23" s="42"/>
      <c r="F23" s="51">
        <f t="shared" si="5"/>
        <v>34800</v>
      </c>
      <c r="G23" s="19">
        <v>34800</v>
      </c>
      <c r="H23" s="42"/>
      <c r="I23" s="51"/>
      <c r="J23" s="19"/>
      <c r="K23" s="80"/>
      <c r="L23" s="42"/>
      <c r="M23" s="65">
        <f t="shared" si="1"/>
        <v>70800</v>
      </c>
      <c r="N23" s="28">
        <f t="shared" si="2"/>
        <v>0</v>
      </c>
      <c r="O23" s="27">
        <f t="shared" si="3"/>
        <v>70800</v>
      </c>
      <c r="P23" s="63"/>
    </row>
    <row r="24" spans="1:16" s="1" customFormat="1" ht="75">
      <c r="A24" s="35" t="s">
        <v>39</v>
      </c>
      <c r="B24" s="41">
        <f t="shared" si="4"/>
        <v>0</v>
      </c>
      <c r="C24" s="19"/>
      <c r="D24" s="19"/>
      <c r="E24" s="42"/>
      <c r="F24" s="51">
        <f t="shared" si="5"/>
        <v>0</v>
      </c>
      <c r="G24" s="19"/>
      <c r="H24" s="42"/>
      <c r="I24" s="51"/>
      <c r="J24" s="19"/>
      <c r="K24" s="80"/>
      <c r="L24" s="42"/>
      <c r="M24" s="65">
        <f t="shared" si="1"/>
        <v>0</v>
      </c>
      <c r="N24" s="28">
        <f t="shared" si="2"/>
        <v>0</v>
      </c>
      <c r="O24" s="27">
        <f t="shared" si="3"/>
        <v>0</v>
      </c>
      <c r="P24" s="63"/>
    </row>
    <row r="25" spans="1:16" s="1" customFormat="1" ht="30">
      <c r="A25" s="35" t="s">
        <v>40</v>
      </c>
      <c r="B25" s="41">
        <f t="shared" si="4"/>
        <v>3500</v>
      </c>
      <c r="C25" s="19"/>
      <c r="D25" s="19">
        <v>3500</v>
      </c>
      <c r="E25" s="42"/>
      <c r="F25" s="51">
        <f t="shared" si="5"/>
        <v>7000</v>
      </c>
      <c r="G25" s="19">
        <v>7000</v>
      </c>
      <c r="H25" s="42"/>
      <c r="I25" s="51"/>
      <c r="J25" s="19"/>
      <c r="K25" s="80"/>
      <c r="L25" s="42"/>
      <c r="M25" s="65">
        <f t="shared" si="1"/>
        <v>10500</v>
      </c>
      <c r="N25" s="28">
        <f t="shared" si="2"/>
        <v>0</v>
      </c>
      <c r="O25" s="27">
        <f t="shared" si="3"/>
        <v>10500</v>
      </c>
      <c r="P25" s="63"/>
    </row>
    <row r="26" spans="1:16" s="1" customFormat="1" ht="60">
      <c r="A26" s="35" t="s">
        <v>41</v>
      </c>
      <c r="B26" s="41">
        <f t="shared" si="4"/>
        <v>0</v>
      </c>
      <c r="C26" s="19"/>
      <c r="D26" s="19">
        <v>0</v>
      </c>
      <c r="E26" s="42"/>
      <c r="F26" s="51">
        <f t="shared" si="5"/>
        <v>7200</v>
      </c>
      <c r="G26" s="19">
        <v>7200</v>
      </c>
      <c r="H26" s="42"/>
      <c r="I26" s="51"/>
      <c r="J26" s="19"/>
      <c r="K26" s="80"/>
      <c r="L26" s="42"/>
      <c r="M26" s="65">
        <f t="shared" si="1"/>
        <v>7200</v>
      </c>
      <c r="N26" s="28">
        <f t="shared" si="2"/>
        <v>0</v>
      </c>
      <c r="O26" s="27">
        <f t="shared" si="3"/>
        <v>7200</v>
      </c>
      <c r="P26" s="63"/>
    </row>
    <row r="27" spans="1:16" s="1" customFormat="1" ht="16.5">
      <c r="A27" s="35" t="s">
        <v>42</v>
      </c>
      <c r="B27" s="41">
        <f t="shared" si="4"/>
        <v>0</v>
      </c>
      <c r="C27" s="19"/>
      <c r="D27" s="19">
        <v>0</v>
      </c>
      <c r="E27" s="42"/>
      <c r="F27" s="51">
        <f t="shared" si="5"/>
        <v>7079</v>
      </c>
      <c r="G27" s="19">
        <v>7079</v>
      </c>
      <c r="H27" s="42"/>
      <c r="I27" s="51"/>
      <c r="J27" s="19"/>
      <c r="K27" s="80"/>
      <c r="L27" s="42"/>
      <c r="M27" s="65">
        <f t="shared" si="1"/>
        <v>7079</v>
      </c>
      <c r="N27" s="28">
        <f t="shared" si="2"/>
        <v>0</v>
      </c>
      <c r="O27" s="27">
        <f t="shared" si="3"/>
        <v>7079</v>
      </c>
      <c r="P27" s="63"/>
    </row>
    <row r="28" spans="1:16" s="1" customFormat="1" ht="120">
      <c r="A28" s="35" t="s">
        <v>43</v>
      </c>
      <c r="B28" s="41">
        <f t="shared" si="4"/>
        <v>0</v>
      </c>
      <c r="C28" s="19"/>
      <c r="D28" s="19">
        <v>0</v>
      </c>
      <c r="E28" s="42"/>
      <c r="F28" s="51">
        <f t="shared" si="5"/>
        <v>2500</v>
      </c>
      <c r="G28" s="19">
        <v>2500</v>
      </c>
      <c r="H28" s="42"/>
      <c r="I28" s="51"/>
      <c r="J28" s="19"/>
      <c r="K28" s="80"/>
      <c r="L28" s="42"/>
      <c r="M28" s="65">
        <f t="shared" si="1"/>
        <v>2500</v>
      </c>
      <c r="N28" s="28">
        <f t="shared" si="2"/>
        <v>0</v>
      </c>
      <c r="O28" s="27">
        <f t="shared" si="3"/>
        <v>2500</v>
      </c>
      <c r="P28" s="63"/>
    </row>
    <row r="29" spans="1:16" s="1" customFormat="1" ht="30">
      <c r="A29" s="35" t="s">
        <v>44</v>
      </c>
      <c r="B29" s="41">
        <f t="shared" si="4"/>
        <v>0</v>
      </c>
      <c r="C29" s="19"/>
      <c r="D29" s="19"/>
      <c r="E29" s="42"/>
      <c r="F29" s="51">
        <f t="shared" si="5"/>
        <v>12000</v>
      </c>
      <c r="G29" s="19">
        <v>12000</v>
      </c>
      <c r="H29" s="42"/>
      <c r="I29" s="51"/>
      <c r="J29" s="19"/>
      <c r="K29" s="80"/>
      <c r="L29" s="42"/>
      <c r="M29" s="65">
        <f t="shared" si="1"/>
        <v>12000</v>
      </c>
      <c r="N29" s="28">
        <f t="shared" si="2"/>
        <v>0</v>
      </c>
      <c r="O29" s="27">
        <f t="shared" si="3"/>
        <v>12000</v>
      </c>
      <c r="P29" s="63"/>
    </row>
    <row r="30" spans="1:16" s="1" customFormat="1" ht="30">
      <c r="A30" s="35" t="s">
        <v>45</v>
      </c>
      <c r="B30" s="41">
        <f t="shared" si="4"/>
        <v>1920</v>
      </c>
      <c r="C30" s="19"/>
      <c r="D30" s="19">
        <v>1920</v>
      </c>
      <c r="E30" s="42"/>
      <c r="F30" s="51">
        <f t="shared" si="5"/>
        <v>1920</v>
      </c>
      <c r="G30" s="19">
        <v>1920</v>
      </c>
      <c r="H30" s="42"/>
      <c r="I30" s="51"/>
      <c r="J30" s="19"/>
      <c r="K30" s="80"/>
      <c r="L30" s="42"/>
      <c r="M30" s="65">
        <f t="shared" si="1"/>
        <v>3840</v>
      </c>
      <c r="N30" s="28">
        <f t="shared" si="2"/>
        <v>0</v>
      </c>
      <c r="O30" s="27">
        <f t="shared" si="3"/>
        <v>3840</v>
      </c>
      <c r="P30" s="63"/>
    </row>
    <row r="31" spans="1:16" s="1" customFormat="1" ht="30">
      <c r="A31" s="35" t="s">
        <v>74</v>
      </c>
      <c r="B31" s="41"/>
      <c r="C31" s="19"/>
      <c r="D31" s="19"/>
      <c r="E31" s="42"/>
      <c r="F31" s="51">
        <f t="shared" si="5"/>
        <v>0</v>
      </c>
      <c r="G31" s="19">
        <v>0</v>
      </c>
      <c r="H31" s="42"/>
      <c r="I31" s="51"/>
      <c r="J31" s="19"/>
      <c r="K31" s="80"/>
      <c r="L31" s="42"/>
      <c r="M31" s="65">
        <f t="shared" si="1"/>
        <v>0</v>
      </c>
      <c r="N31" s="28">
        <f t="shared" si="2"/>
        <v>0</v>
      </c>
      <c r="O31" s="27">
        <f t="shared" si="3"/>
        <v>0</v>
      </c>
      <c r="P31" s="63"/>
    </row>
    <row r="32" spans="1:16" s="1" customFormat="1" ht="30">
      <c r="A32" s="35" t="s">
        <v>46</v>
      </c>
      <c r="B32" s="41">
        <f t="shared" si="4"/>
        <v>2600</v>
      </c>
      <c r="C32" s="19"/>
      <c r="D32" s="19">
        <v>2600</v>
      </c>
      <c r="E32" s="42"/>
      <c r="F32" s="51">
        <f t="shared" si="5"/>
        <v>4615</v>
      </c>
      <c r="G32" s="19">
        <v>4615</v>
      </c>
      <c r="H32" s="42"/>
      <c r="I32" s="51"/>
      <c r="J32" s="19"/>
      <c r="K32" s="80"/>
      <c r="L32" s="42"/>
      <c r="M32" s="65">
        <f t="shared" si="1"/>
        <v>7215</v>
      </c>
      <c r="N32" s="28">
        <f t="shared" si="2"/>
        <v>0</v>
      </c>
      <c r="O32" s="27">
        <f t="shared" si="3"/>
        <v>7215</v>
      </c>
      <c r="P32" s="63"/>
    </row>
    <row r="33" spans="1:16" s="1" customFormat="1" ht="47.25">
      <c r="A33" s="33" t="s">
        <v>11</v>
      </c>
      <c r="B33" s="43">
        <f>B34+B35+B36+B37+B38</f>
        <v>68618</v>
      </c>
      <c r="C33" s="22">
        <f>C34+C35+C36+C37+C38</f>
        <v>0</v>
      </c>
      <c r="D33" s="22">
        <f>D34+D35+D36+D37+D38</f>
        <v>68618</v>
      </c>
      <c r="E33" s="44">
        <f>E34+E35+E36+E37+E38</f>
        <v>0</v>
      </c>
      <c r="F33" s="52">
        <f t="shared" si="5"/>
        <v>90297</v>
      </c>
      <c r="G33" s="22">
        <f>G34+G35+G36+G37+G38</f>
        <v>90297</v>
      </c>
      <c r="H33" s="44">
        <f>H34+H35+H36+H37+H38</f>
        <v>0</v>
      </c>
      <c r="I33" s="43">
        <f>I39</f>
        <v>72000</v>
      </c>
      <c r="J33" s="22">
        <f>J34+J35+J36+J37+J38+J39+J40</f>
        <v>39200</v>
      </c>
      <c r="K33" s="22">
        <f>K34+K35+K36+K37+K38+K39+K40</f>
        <v>105747.6</v>
      </c>
      <c r="L33" s="44">
        <f>L34+L35+L36+L37+L38+L39+L40</f>
        <v>120052</v>
      </c>
      <c r="M33" s="62">
        <f t="shared" si="1"/>
        <v>158915</v>
      </c>
      <c r="N33" s="25">
        <f>L33+J33+I33+K33</f>
        <v>336999.6</v>
      </c>
      <c r="O33" s="26">
        <f t="shared" si="3"/>
        <v>495914.6</v>
      </c>
      <c r="P33" s="63"/>
    </row>
    <row r="34" spans="1:16" s="1" customFormat="1" ht="45">
      <c r="A34" s="35" t="s">
        <v>47</v>
      </c>
      <c r="B34" s="41">
        <f t="shared" si="4"/>
        <v>26518</v>
      </c>
      <c r="C34" s="19"/>
      <c r="D34" s="19">
        <v>26518</v>
      </c>
      <c r="E34" s="42"/>
      <c r="F34" s="51">
        <f t="shared" si="5"/>
        <v>59747</v>
      </c>
      <c r="G34" s="19">
        <v>59747</v>
      </c>
      <c r="H34" s="42"/>
      <c r="I34" s="51"/>
      <c r="J34" s="19"/>
      <c r="K34" s="80"/>
      <c r="L34" s="42"/>
      <c r="M34" s="65">
        <f t="shared" si="1"/>
        <v>86265</v>
      </c>
      <c r="N34" s="28">
        <f t="shared" si="2"/>
        <v>0</v>
      </c>
      <c r="O34" s="27">
        <f t="shared" si="3"/>
        <v>86265</v>
      </c>
      <c r="P34" s="63"/>
    </row>
    <row r="35" spans="1:16" s="1" customFormat="1" ht="47.25">
      <c r="A35" s="34" t="s">
        <v>48</v>
      </c>
      <c r="B35" s="41">
        <f t="shared" si="4"/>
        <v>2500</v>
      </c>
      <c r="C35" s="19"/>
      <c r="D35" s="19">
        <v>2500</v>
      </c>
      <c r="E35" s="42"/>
      <c r="F35" s="51">
        <f t="shared" si="5"/>
        <v>2650</v>
      </c>
      <c r="G35" s="19">
        <v>2650</v>
      </c>
      <c r="H35" s="42"/>
      <c r="I35" s="51"/>
      <c r="J35" s="19"/>
      <c r="K35" s="80"/>
      <c r="L35" s="42"/>
      <c r="M35" s="65">
        <f t="shared" si="1"/>
        <v>5150</v>
      </c>
      <c r="N35" s="28">
        <f t="shared" si="2"/>
        <v>0</v>
      </c>
      <c r="O35" s="27">
        <f t="shared" si="3"/>
        <v>5150</v>
      </c>
      <c r="P35" s="63"/>
    </row>
    <row r="36" spans="1:16" s="1" customFormat="1" ht="47.25">
      <c r="A36" s="34" t="s">
        <v>49</v>
      </c>
      <c r="B36" s="41">
        <f t="shared" si="4"/>
        <v>15600</v>
      </c>
      <c r="C36" s="19"/>
      <c r="D36" s="19">
        <v>15600</v>
      </c>
      <c r="E36" s="42"/>
      <c r="F36" s="51"/>
      <c r="G36" s="19"/>
      <c r="H36" s="42"/>
      <c r="I36" s="51"/>
      <c r="J36" s="19"/>
      <c r="K36" s="80"/>
      <c r="L36" s="42"/>
      <c r="M36" s="65">
        <f t="shared" si="1"/>
        <v>15600</v>
      </c>
      <c r="N36" s="28">
        <f t="shared" si="2"/>
        <v>0</v>
      </c>
      <c r="O36" s="27">
        <f t="shared" si="3"/>
        <v>15600</v>
      </c>
      <c r="P36" s="63"/>
    </row>
    <row r="37" spans="1:16" s="1" customFormat="1" ht="31.5">
      <c r="A37" s="34" t="s">
        <v>50</v>
      </c>
      <c r="B37" s="41">
        <f t="shared" si="4"/>
        <v>24000</v>
      </c>
      <c r="C37" s="19"/>
      <c r="D37" s="19">
        <v>24000</v>
      </c>
      <c r="E37" s="42"/>
      <c r="F37" s="51">
        <f t="shared" si="5"/>
        <v>24000</v>
      </c>
      <c r="G37" s="19">
        <v>24000</v>
      </c>
      <c r="H37" s="42"/>
      <c r="I37" s="51"/>
      <c r="J37" s="19"/>
      <c r="K37" s="80"/>
      <c r="L37" s="42"/>
      <c r="M37" s="65">
        <f t="shared" si="1"/>
        <v>48000</v>
      </c>
      <c r="N37" s="28">
        <f t="shared" si="2"/>
        <v>0</v>
      </c>
      <c r="O37" s="27">
        <f t="shared" si="3"/>
        <v>48000</v>
      </c>
      <c r="P37" s="63"/>
    </row>
    <row r="38" spans="1:16" s="1" customFormat="1" ht="110.25">
      <c r="A38" s="34" t="s">
        <v>51</v>
      </c>
      <c r="B38" s="41">
        <f t="shared" si="4"/>
        <v>0</v>
      </c>
      <c r="C38" s="19"/>
      <c r="D38" s="19">
        <v>0</v>
      </c>
      <c r="E38" s="42"/>
      <c r="F38" s="51">
        <f t="shared" si="5"/>
        <v>3900</v>
      </c>
      <c r="G38" s="19">
        <v>3900</v>
      </c>
      <c r="H38" s="42"/>
      <c r="I38" s="51"/>
      <c r="J38" s="19"/>
      <c r="K38" s="80"/>
      <c r="L38" s="42"/>
      <c r="M38" s="65">
        <f t="shared" si="1"/>
        <v>3900</v>
      </c>
      <c r="N38" s="28">
        <f t="shared" si="2"/>
        <v>0</v>
      </c>
      <c r="O38" s="27">
        <f t="shared" si="3"/>
        <v>3900</v>
      </c>
      <c r="P38" s="63"/>
    </row>
    <row r="39" spans="1:16" s="1" customFormat="1" ht="30">
      <c r="A39" s="35" t="s">
        <v>65</v>
      </c>
      <c r="B39" s="41"/>
      <c r="C39" s="19"/>
      <c r="D39" s="19"/>
      <c r="E39" s="42"/>
      <c r="F39" s="51"/>
      <c r="G39" s="19"/>
      <c r="H39" s="42"/>
      <c r="I39" s="51">
        <v>72000</v>
      </c>
      <c r="J39" s="19"/>
      <c r="K39" s="80"/>
      <c r="L39" s="42"/>
      <c r="M39" s="66">
        <f t="shared" si="1"/>
        <v>0</v>
      </c>
      <c r="N39" s="29">
        <f t="shared" si="2"/>
        <v>72000</v>
      </c>
      <c r="O39" s="26">
        <f t="shared" si="3"/>
        <v>72000</v>
      </c>
      <c r="P39" s="63"/>
    </row>
    <row r="40" spans="1:16" s="1" customFormat="1" ht="16.5">
      <c r="A40" s="35" t="s">
        <v>66</v>
      </c>
      <c r="B40" s="41"/>
      <c r="C40" s="19"/>
      <c r="D40" s="19"/>
      <c r="E40" s="42"/>
      <c r="F40" s="51"/>
      <c r="G40" s="19"/>
      <c r="H40" s="42"/>
      <c r="I40" s="51"/>
      <c r="J40" s="19">
        <v>39200</v>
      </c>
      <c r="K40" s="80">
        <v>105747.6</v>
      </c>
      <c r="L40" s="42">
        <v>120052</v>
      </c>
      <c r="M40" s="62">
        <f t="shared" si="1"/>
        <v>0</v>
      </c>
      <c r="N40" s="25">
        <f>L40+J40+I40+K40</f>
        <v>264999.59999999998</v>
      </c>
      <c r="O40" s="26">
        <f t="shared" si="3"/>
        <v>264999.59999999998</v>
      </c>
      <c r="P40" s="63"/>
    </row>
    <row r="41" spans="1:16" s="1" customFormat="1" ht="31.5">
      <c r="A41" s="33" t="s">
        <v>10</v>
      </c>
      <c r="B41" s="43">
        <f>B42+B43+B44</f>
        <v>14564.439999999999</v>
      </c>
      <c r="C41" s="22">
        <f t="shared" ref="C41:L41" si="7">C42+C43+C44</f>
        <v>0</v>
      </c>
      <c r="D41" s="22">
        <f t="shared" si="7"/>
        <v>8100</v>
      </c>
      <c r="E41" s="44">
        <f t="shared" si="7"/>
        <v>6464.44</v>
      </c>
      <c r="F41" s="52">
        <f t="shared" si="5"/>
        <v>71710.38</v>
      </c>
      <c r="G41" s="22">
        <f t="shared" si="7"/>
        <v>26695</v>
      </c>
      <c r="H41" s="44">
        <f t="shared" si="7"/>
        <v>45015.38</v>
      </c>
      <c r="I41" s="43">
        <f t="shared" si="7"/>
        <v>0</v>
      </c>
      <c r="J41" s="22">
        <f t="shared" si="7"/>
        <v>0</v>
      </c>
      <c r="K41" s="81"/>
      <c r="L41" s="44">
        <f t="shared" si="7"/>
        <v>0</v>
      </c>
      <c r="M41" s="62">
        <f t="shared" si="1"/>
        <v>86274.82</v>
      </c>
      <c r="N41" s="25">
        <f t="shared" si="2"/>
        <v>0</v>
      </c>
      <c r="O41" s="26">
        <f t="shared" si="3"/>
        <v>86274.82</v>
      </c>
      <c r="P41" s="63"/>
    </row>
    <row r="42" spans="1:16" s="1" customFormat="1" ht="63">
      <c r="A42" s="34" t="s">
        <v>52</v>
      </c>
      <c r="B42" s="41">
        <f>D42+E42</f>
        <v>6464.44</v>
      </c>
      <c r="C42" s="19"/>
      <c r="D42" s="19"/>
      <c r="E42" s="42">
        <v>6464.44</v>
      </c>
      <c r="F42" s="51">
        <f t="shared" si="5"/>
        <v>45015.38</v>
      </c>
      <c r="G42" s="19"/>
      <c r="H42" s="42">
        <v>45015.38</v>
      </c>
      <c r="I42" s="51"/>
      <c r="J42" s="19"/>
      <c r="K42" s="80"/>
      <c r="L42" s="42"/>
      <c r="M42" s="65">
        <f t="shared" si="1"/>
        <v>51479.82</v>
      </c>
      <c r="N42" s="28">
        <f t="shared" si="2"/>
        <v>0</v>
      </c>
      <c r="O42" s="27">
        <f t="shared" si="3"/>
        <v>51479.82</v>
      </c>
      <c r="P42" s="63"/>
    </row>
    <row r="43" spans="1:16" s="1" customFormat="1" ht="94.5">
      <c r="A43" s="34" t="s">
        <v>53</v>
      </c>
      <c r="B43" s="41">
        <f>D43+E43</f>
        <v>8100</v>
      </c>
      <c r="C43" s="19"/>
      <c r="D43" s="19">
        <v>8100</v>
      </c>
      <c r="E43" s="42"/>
      <c r="F43" s="51">
        <f t="shared" si="5"/>
        <v>26695</v>
      </c>
      <c r="G43" s="19">
        <v>26695</v>
      </c>
      <c r="H43" s="42"/>
      <c r="I43" s="51"/>
      <c r="J43" s="19"/>
      <c r="K43" s="80"/>
      <c r="L43" s="42"/>
      <c r="M43" s="65">
        <f t="shared" si="1"/>
        <v>34795</v>
      </c>
      <c r="N43" s="28">
        <f t="shared" si="2"/>
        <v>0</v>
      </c>
      <c r="O43" s="27">
        <f t="shared" si="3"/>
        <v>34795</v>
      </c>
      <c r="P43" s="63"/>
    </row>
    <row r="44" spans="1:16" s="1" customFormat="1" ht="31.5">
      <c r="A44" s="34" t="s">
        <v>54</v>
      </c>
      <c r="B44" s="41">
        <f>D44+E44</f>
        <v>0</v>
      </c>
      <c r="C44" s="19"/>
      <c r="D44" s="19">
        <v>0</v>
      </c>
      <c r="E44" s="42"/>
      <c r="F44" s="51">
        <f t="shared" si="5"/>
        <v>0</v>
      </c>
      <c r="G44" s="19"/>
      <c r="H44" s="42"/>
      <c r="I44" s="51"/>
      <c r="J44" s="19"/>
      <c r="K44" s="80"/>
      <c r="L44" s="42"/>
      <c r="M44" s="65">
        <f t="shared" si="1"/>
        <v>0</v>
      </c>
      <c r="N44" s="28">
        <f t="shared" si="2"/>
        <v>0</v>
      </c>
      <c r="O44" s="27">
        <f t="shared" si="3"/>
        <v>0</v>
      </c>
      <c r="P44" s="63"/>
    </row>
    <row r="45" spans="1:16" s="1" customFormat="1" ht="47.25">
      <c r="A45" s="34" t="s">
        <v>9</v>
      </c>
      <c r="B45" s="41">
        <f t="shared" si="4"/>
        <v>0</v>
      </c>
      <c r="C45" s="19"/>
      <c r="D45" s="19"/>
      <c r="E45" s="42"/>
      <c r="F45" s="51">
        <f t="shared" si="5"/>
        <v>0</v>
      </c>
      <c r="G45" s="19"/>
      <c r="H45" s="42"/>
      <c r="I45" s="51"/>
      <c r="J45" s="19"/>
      <c r="K45" s="80"/>
      <c r="L45" s="42"/>
      <c r="M45" s="65">
        <f t="shared" si="1"/>
        <v>0</v>
      </c>
      <c r="N45" s="28">
        <f t="shared" si="2"/>
        <v>0</v>
      </c>
      <c r="O45" s="27">
        <f t="shared" si="3"/>
        <v>0</v>
      </c>
      <c r="P45" s="63"/>
    </row>
    <row r="46" spans="1:16" s="1" customFormat="1" ht="63">
      <c r="A46" s="33" t="s">
        <v>8</v>
      </c>
      <c r="B46" s="43">
        <f t="shared" si="4"/>
        <v>5839.5</v>
      </c>
      <c r="C46" s="23">
        <v>5839.5</v>
      </c>
      <c r="D46" s="23">
        <v>0</v>
      </c>
      <c r="E46" s="45"/>
      <c r="F46" s="52">
        <f t="shared" si="5"/>
        <v>0</v>
      </c>
      <c r="G46" s="23">
        <v>0</v>
      </c>
      <c r="H46" s="45"/>
      <c r="I46" s="52">
        <v>90838</v>
      </c>
      <c r="J46" s="23"/>
      <c r="K46" s="82"/>
      <c r="L46" s="45"/>
      <c r="M46" s="64">
        <f t="shared" si="1"/>
        <v>5839.5</v>
      </c>
      <c r="N46" s="27">
        <f t="shared" si="2"/>
        <v>90838</v>
      </c>
      <c r="O46" s="27">
        <f t="shared" si="3"/>
        <v>96677.5</v>
      </c>
      <c r="P46" s="63"/>
    </row>
    <row r="47" spans="1:16" s="1" customFormat="1" ht="69" customHeight="1">
      <c r="A47" s="33" t="s">
        <v>7</v>
      </c>
      <c r="B47" s="43">
        <f>B48+B49+B50+B51+B52+B53+B54</f>
        <v>158556.5</v>
      </c>
      <c r="C47" s="22">
        <f t="shared" ref="C47:L47" si="8">C48+C49+C50+C51+C52+C53+C54</f>
        <v>5839.5</v>
      </c>
      <c r="D47" s="22">
        <f t="shared" si="8"/>
        <v>152717</v>
      </c>
      <c r="E47" s="44">
        <f t="shared" si="8"/>
        <v>0</v>
      </c>
      <c r="F47" s="52">
        <f t="shared" si="5"/>
        <v>737129.86</v>
      </c>
      <c r="G47" s="22">
        <f t="shared" si="8"/>
        <v>737129.86</v>
      </c>
      <c r="H47" s="44">
        <f t="shared" si="8"/>
        <v>0</v>
      </c>
      <c r="I47" s="43">
        <f t="shared" si="8"/>
        <v>18838</v>
      </c>
      <c r="J47" s="22">
        <f t="shared" si="8"/>
        <v>0</v>
      </c>
      <c r="K47" s="22">
        <f t="shared" si="8"/>
        <v>0</v>
      </c>
      <c r="L47" s="44">
        <f t="shared" si="8"/>
        <v>0</v>
      </c>
      <c r="M47" s="62">
        <f t="shared" si="1"/>
        <v>895686.36</v>
      </c>
      <c r="N47" s="25">
        <f t="shared" si="2"/>
        <v>18838</v>
      </c>
      <c r="O47" s="26">
        <f t="shared" si="3"/>
        <v>914524.36</v>
      </c>
      <c r="P47" s="69">
        <f>P49+P54</f>
        <v>318240</v>
      </c>
    </row>
    <row r="48" spans="1:16" s="1" customFormat="1" ht="30.75" customHeight="1">
      <c r="A48" s="34" t="s">
        <v>55</v>
      </c>
      <c r="B48" s="41">
        <f t="shared" si="4"/>
        <v>1000</v>
      </c>
      <c r="C48" s="21"/>
      <c r="D48" s="21">
        <v>1000</v>
      </c>
      <c r="E48" s="46"/>
      <c r="F48" s="51">
        <f t="shared" si="5"/>
        <v>0</v>
      </c>
      <c r="G48" s="21"/>
      <c r="H48" s="46"/>
      <c r="I48" s="57"/>
      <c r="J48" s="21"/>
      <c r="K48" s="83"/>
      <c r="L48" s="46"/>
      <c r="M48" s="65">
        <f t="shared" si="1"/>
        <v>1000</v>
      </c>
      <c r="N48" s="28">
        <f t="shared" si="2"/>
        <v>0</v>
      </c>
      <c r="O48" s="27">
        <f t="shared" si="3"/>
        <v>1000</v>
      </c>
      <c r="P48" s="69"/>
    </row>
    <row r="49" spans="1:16" s="1" customFormat="1" ht="25.5" customHeight="1">
      <c r="A49" s="34" t="s">
        <v>56</v>
      </c>
      <c r="B49" s="41">
        <f t="shared" si="4"/>
        <v>0</v>
      </c>
      <c r="C49" s="10"/>
      <c r="D49" s="10">
        <v>0</v>
      </c>
      <c r="E49" s="47"/>
      <c r="F49" s="51">
        <f t="shared" si="5"/>
        <v>0</v>
      </c>
      <c r="G49" s="10"/>
      <c r="H49" s="47"/>
      <c r="I49" s="58"/>
      <c r="J49" s="10"/>
      <c r="K49" s="84"/>
      <c r="L49" s="47"/>
      <c r="M49" s="65">
        <f t="shared" si="1"/>
        <v>0</v>
      </c>
      <c r="N49" s="28">
        <f t="shared" si="2"/>
        <v>0</v>
      </c>
      <c r="O49" s="27">
        <f t="shared" si="3"/>
        <v>0</v>
      </c>
      <c r="P49" s="69">
        <v>286416</v>
      </c>
    </row>
    <row r="50" spans="1:16" s="1" customFormat="1" ht="16.5" customHeight="1">
      <c r="A50" s="34" t="s">
        <v>57</v>
      </c>
      <c r="B50" s="41">
        <f t="shared" si="4"/>
        <v>140730</v>
      </c>
      <c r="C50" s="10"/>
      <c r="D50" s="10">
        <v>140730</v>
      </c>
      <c r="E50" s="47"/>
      <c r="F50" s="51">
        <f t="shared" si="5"/>
        <v>516216</v>
      </c>
      <c r="G50" s="10">
        <v>516216</v>
      </c>
      <c r="H50" s="47"/>
      <c r="I50" s="58"/>
      <c r="J50" s="10"/>
      <c r="K50" s="84"/>
      <c r="L50" s="47"/>
      <c r="M50" s="65">
        <f t="shared" si="1"/>
        <v>656946</v>
      </c>
      <c r="N50" s="28">
        <f t="shared" si="2"/>
        <v>0</v>
      </c>
      <c r="O50" s="27">
        <f t="shared" si="3"/>
        <v>656946</v>
      </c>
      <c r="P50" s="69"/>
    </row>
    <row r="51" spans="1:16" s="1" customFormat="1" ht="21" customHeight="1">
      <c r="A51" s="35" t="s">
        <v>58</v>
      </c>
      <c r="B51" s="41">
        <f t="shared" si="4"/>
        <v>0</v>
      </c>
      <c r="C51" s="10"/>
      <c r="D51" s="10"/>
      <c r="E51" s="47"/>
      <c r="F51" s="51">
        <f t="shared" si="5"/>
        <v>151327</v>
      </c>
      <c r="G51" s="10">
        <v>151327</v>
      </c>
      <c r="H51" s="47"/>
      <c r="I51" s="58"/>
      <c r="J51" s="10"/>
      <c r="K51" s="84"/>
      <c r="L51" s="47"/>
      <c r="M51" s="65">
        <f t="shared" si="1"/>
        <v>151327</v>
      </c>
      <c r="N51" s="28">
        <f t="shared" si="2"/>
        <v>0</v>
      </c>
      <c r="O51" s="27">
        <f t="shared" si="3"/>
        <v>151327</v>
      </c>
      <c r="P51" s="69"/>
    </row>
    <row r="52" spans="1:16" s="1" customFormat="1" ht="21" customHeight="1">
      <c r="A52" s="35" t="s">
        <v>59</v>
      </c>
      <c r="B52" s="41">
        <f t="shared" si="4"/>
        <v>0</v>
      </c>
      <c r="C52" s="10"/>
      <c r="D52" s="10"/>
      <c r="E52" s="47"/>
      <c r="F52" s="51">
        <f t="shared" si="5"/>
        <v>40000</v>
      </c>
      <c r="G52" s="10">
        <v>40000</v>
      </c>
      <c r="H52" s="47"/>
      <c r="I52" s="58"/>
      <c r="J52" s="10"/>
      <c r="K52" s="84"/>
      <c r="L52" s="47"/>
      <c r="M52" s="65">
        <f t="shared" si="1"/>
        <v>40000</v>
      </c>
      <c r="N52" s="28">
        <f t="shared" si="2"/>
        <v>0</v>
      </c>
      <c r="O52" s="27">
        <f t="shared" si="3"/>
        <v>40000</v>
      </c>
      <c r="P52" s="69"/>
    </row>
    <row r="53" spans="1:16" s="1" customFormat="1" ht="53.25" customHeight="1">
      <c r="A53" s="35" t="s">
        <v>60</v>
      </c>
      <c r="B53" s="41">
        <f t="shared" si="4"/>
        <v>10400</v>
      </c>
      <c r="C53" s="10"/>
      <c r="D53" s="10">
        <v>10400</v>
      </c>
      <c r="E53" s="47"/>
      <c r="F53" s="51">
        <f t="shared" si="5"/>
        <v>14000</v>
      </c>
      <c r="G53" s="10">
        <v>14000</v>
      </c>
      <c r="H53" s="47"/>
      <c r="I53" s="58"/>
      <c r="J53" s="10"/>
      <c r="K53" s="84"/>
      <c r="L53" s="47"/>
      <c r="M53" s="65">
        <f t="shared" si="1"/>
        <v>24400</v>
      </c>
      <c r="N53" s="28">
        <f t="shared" si="2"/>
        <v>0</v>
      </c>
      <c r="O53" s="27">
        <f t="shared" si="3"/>
        <v>24400</v>
      </c>
      <c r="P53" s="69"/>
    </row>
    <row r="54" spans="1:16" s="1" customFormat="1" ht="21" customHeight="1">
      <c r="A54" s="34" t="s">
        <v>61</v>
      </c>
      <c r="B54" s="41">
        <f t="shared" si="4"/>
        <v>6426.5</v>
      </c>
      <c r="C54" s="10">
        <v>5839.5</v>
      </c>
      <c r="D54" s="10">
        <v>587</v>
      </c>
      <c r="E54" s="47"/>
      <c r="F54" s="51">
        <f t="shared" si="5"/>
        <v>15586.86</v>
      </c>
      <c r="G54" s="10">
        <v>15586.86</v>
      </c>
      <c r="H54" s="47"/>
      <c r="I54" s="58">
        <v>18838</v>
      </c>
      <c r="J54" s="10"/>
      <c r="K54" s="84"/>
      <c r="L54" s="47"/>
      <c r="M54" s="65">
        <f t="shared" si="1"/>
        <v>22013.360000000001</v>
      </c>
      <c r="N54" s="28">
        <f t="shared" si="2"/>
        <v>18838</v>
      </c>
      <c r="O54" s="27">
        <f t="shared" si="3"/>
        <v>40851.360000000001</v>
      </c>
      <c r="P54" s="69">
        <v>31824</v>
      </c>
    </row>
    <row r="55" spans="1:16" s="1" customFormat="1" ht="16.5">
      <c r="A55" s="34"/>
      <c r="B55" s="41"/>
      <c r="C55" s="9"/>
      <c r="D55" s="9"/>
      <c r="E55" s="40"/>
      <c r="F55" s="39"/>
      <c r="G55" s="9"/>
      <c r="H55" s="40"/>
      <c r="I55" s="39"/>
      <c r="J55" s="9"/>
      <c r="K55" s="85"/>
      <c r="L55" s="40"/>
      <c r="M55" s="67"/>
      <c r="N55" s="30"/>
      <c r="O55" s="30"/>
      <c r="P55" s="63"/>
    </row>
    <row r="56" spans="1:16" s="1" customFormat="1" ht="64.5" customHeight="1" thickBot="1">
      <c r="A56" s="34" t="s">
        <v>6</v>
      </c>
      <c r="B56" s="48"/>
      <c r="C56" s="49"/>
      <c r="D56" s="49"/>
      <c r="E56" s="50"/>
      <c r="F56" s="48"/>
      <c r="G56" s="49"/>
      <c r="H56" s="50"/>
      <c r="I56" s="59"/>
      <c r="J56" s="60"/>
      <c r="K56" s="86"/>
      <c r="L56" s="61"/>
      <c r="M56" s="59"/>
      <c r="N56" s="60"/>
      <c r="O56" s="60"/>
      <c r="P56" s="68"/>
    </row>
    <row r="57" spans="1:16" ht="24" customHeight="1">
      <c r="A57" s="110" t="s">
        <v>5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</row>
    <row r="58" spans="1:16" s="1" customFormat="1" ht="45.75" customHeight="1" thickBot="1">
      <c r="A58" s="107" t="s">
        <v>70</v>
      </c>
      <c r="B58" s="107"/>
      <c r="C58" s="71"/>
      <c r="D58" s="72"/>
      <c r="E58" s="73"/>
      <c r="F58" s="113" t="s">
        <v>68</v>
      </c>
      <c r="G58" s="113"/>
      <c r="H58" s="8"/>
      <c r="I58" s="7"/>
      <c r="J58" s="7"/>
      <c r="K58" s="7"/>
      <c r="L58" s="7"/>
    </row>
    <row r="59" spans="1:16" ht="24.75" customHeight="1">
      <c r="A59" s="77" t="s">
        <v>4</v>
      </c>
      <c r="B59" s="74" t="s">
        <v>1</v>
      </c>
      <c r="C59" s="74"/>
      <c r="D59" s="72"/>
      <c r="E59" s="73"/>
      <c r="F59" s="74"/>
      <c r="G59" s="74"/>
      <c r="H59" s="8"/>
      <c r="I59" s="7"/>
      <c r="J59" s="7"/>
      <c r="K59" s="7"/>
      <c r="L59" s="7"/>
    </row>
    <row r="60" spans="1:16" s="2" customFormat="1" ht="15.75">
      <c r="A60" s="75" t="s">
        <v>2</v>
      </c>
      <c r="B60" s="112"/>
      <c r="C60" s="112"/>
      <c r="D60" s="72"/>
      <c r="E60" s="73"/>
      <c r="F60" s="112" t="s">
        <v>69</v>
      </c>
      <c r="G60" s="112"/>
      <c r="H60" s="8"/>
      <c r="I60" s="7"/>
      <c r="J60" s="7"/>
      <c r="K60" s="7"/>
      <c r="L60" s="7"/>
    </row>
    <row r="61" spans="1:16" s="2" customFormat="1" ht="15" customHeight="1">
      <c r="A61" s="73"/>
      <c r="B61" s="109" t="s">
        <v>1</v>
      </c>
      <c r="C61" s="109"/>
      <c r="D61" s="72"/>
      <c r="E61" s="73"/>
      <c r="F61" s="109"/>
      <c r="G61" s="109"/>
      <c r="H61" s="8"/>
      <c r="I61" s="7"/>
      <c r="J61" s="7"/>
      <c r="K61" s="7"/>
      <c r="L61" s="7"/>
    </row>
    <row r="62" spans="1:16" s="2" customFormat="1" ht="15.75">
      <c r="A62" s="73"/>
      <c r="B62" s="73"/>
      <c r="C62" s="73"/>
      <c r="D62" s="73"/>
      <c r="E62" s="73"/>
      <c r="F62" s="73"/>
      <c r="G62" s="73"/>
      <c r="H62" s="8"/>
      <c r="I62" s="7"/>
      <c r="J62" s="7"/>
      <c r="K62" s="7"/>
      <c r="L62" s="7"/>
    </row>
    <row r="63" spans="1:16" s="2" customFormat="1" ht="15.75">
      <c r="A63" s="73"/>
      <c r="B63" s="73"/>
      <c r="C63" s="73"/>
      <c r="D63" s="73"/>
      <c r="E63" s="73"/>
      <c r="F63" s="73"/>
      <c r="G63" s="73"/>
      <c r="H63" s="8"/>
      <c r="I63" s="7"/>
      <c r="J63" s="7"/>
      <c r="K63" s="7"/>
      <c r="L63" s="7"/>
    </row>
    <row r="64" spans="1:16" s="2" customFormat="1" ht="15.75">
      <c r="A64" s="73"/>
      <c r="B64" s="73"/>
      <c r="C64" s="73"/>
      <c r="D64" s="76"/>
      <c r="E64" s="109" t="s">
        <v>1</v>
      </c>
      <c r="F64" s="109"/>
      <c r="G64" s="73"/>
      <c r="H64" s="3"/>
    </row>
    <row r="65" spans="1:8" s="2" customFormat="1">
      <c r="A65" s="108" t="s">
        <v>3</v>
      </c>
      <c r="B65" s="108"/>
      <c r="C65" s="108"/>
      <c r="D65" s="6"/>
      <c r="G65" s="4"/>
      <c r="H65" s="4"/>
    </row>
  </sheetData>
  <mergeCells count="29">
    <mergeCell ref="P5:P7"/>
    <mergeCell ref="I6:I7"/>
    <mergeCell ref="O5:O7"/>
    <mergeCell ref="F6:F7"/>
    <mergeCell ref="L6:L7"/>
    <mergeCell ref="M6:M7"/>
    <mergeCell ref="N6:N7"/>
    <mergeCell ref="M5:N5"/>
    <mergeCell ref="I5:L5"/>
    <mergeCell ref="A58:B58"/>
    <mergeCell ref="D3:L3"/>
    <mergeCell ref="A65:C65"/>
    <mergeCell ref="E64:F64"/>
    <mergeCell ref="B61:C61"/>
    <mergeCell ref="A57:L57"/>
    <mergeCell ref="B60:C60"/>
    <mergeCell ref="F61:G61"/>
    <mergeCell ref="F60:G60"/>
    <mergeCell ref="F58:G58"/>
    <mergeCell ref="A1:L1"/>
    <mergeCell ref="A3:C3"/>
    <mergeCell ref="B5:E5"/>
    <mergeCell ref="G6:H6"/>
    <mergeCell ref="F5:H5"/>
    <mergeCell ref="J6:J7"/>
    <mergeCell ref="C6:E6"/>
    <mergeCell ref="A5:A7"/>
    <mergeCell ref="B6:B7"/>
    <mergeCell ref="K6:K7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firstPageNumber="19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14 (Свод плана ФХД)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Марченко</dc:creator>
  <cp:lastModifiedBy>Admin</cp:lastModifiedBy>
  <cp:lastPrinted>2017-01-23T05:34:22Z</cp:lastPrinted>
  <dcterms:created xsi:type="dcterms:W3CDTF">2016-07-14T22:55:16Z</dcterms:created>
  <dcterms:modified xsi:type="dcterms:W3CDTF">2017-01-23T05:34:26Z</dcterms:modified>
</cp:coreProperties>
</file>